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ca.local\wa\NREG\Data\Surveys\SDR\Guidance\Draft\"/>
    </mc:Choice>
  </mc:AlternateContent>
  <xr:revisionPtr revIDLastSave="0" documentId="13_ncr:1_{F8E1D6A6-ACF2-4FF7-B29E-D89D21E55FFB}" xr6:coauthVersionLast="47" xr6:coauthVersionMax="47" xr10:uidLastSave="{00000000-0000-0000-0000-000000000000}"/>
  <bookViews>
    <workbookView xWindow="-120" yWindow="-120" windowWidth="29040" windowHeight="15840" xr2:uid="{00000000-000D-0000-FFFF-FFFF00000000}"/>
  </bookViews>
  <sheets>
    <sheet name="Guidance calculator" sheetId="1"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4" i="1" l="1"/>
  <c r="N44" i="1" l="1"/>
  <c r="M10" i="1" l="1"/>
  <c r="I14" i="1"/>
  <c r="N14" i="1"/>
  <c r="I15" i="1"/>
  <c r="N17" i="1"/>
  <c r="N21" i="1"/>
  <c r="N20" i="1" s="1"/>
  <c r="N30" i="1"/>
  <c r="N31" i="1"/>
  <c r="N43" i="1"/>
  <c r="C12" i="1"/>
  <c r="C15" i="1" l="1"/>
  <c r="H15" i="1" s="1"/>
  <c r="M9" i="1"/>
  <c r="H23" i="1" s="1"/>
  <c r="M17" i="1"/>
  <c r="F18" i="1"/>
  <c r="F16" i="1"/>
  <c r="F17" i="1"/>
  <c r="C18" i="1"/>
  <c r="H18" i="1" s="1"/>
  <c r="C16" i="1"/>
  <c r="H16" i="1" s="1"/>
  <c r="C14" i="1"/>
  <c r="H14" i="1" s="1"/>
  <c r="H45" i="1" l="1"/>
  <c r="H49" i="1"/>
  <c r="H30" i="1"/>
  <c r="H46" i="1"/>
  <c r="H25" i="1"/>
  <c r="H21" i="1"/>
  <c r="H47" i="1"/>
  <c r="H22" i="1"/>
  <c r="H42" i="1"/>
  <c r="H24" i="1"/>
  <c r="H44" i="1"/>
  <c r="H27" i="1"/>
  <c r="H26" i="1"/>
  <c r="H48" i="1"/>
  <c r="H31" i="1"/>
  <c r="H43" i="1"/>
  <c r="C17" i="1"/>
  <c r="B21" i="1" l="1"/>
  <c r="B25" i="1"/>
  <c r="H17" i="1"/>
  <c r="H19" i="1" s="1"/>
  <c r="B13" i="1" s="1"/>
  <c r="B22" i="1" l="1"/>
</calcChain>
</file>

<file path=xl/sharedStrings.xml><?xml version="1.0" encoding="utf-8"?>
<sst xmlns="http://schemas.openxmlformats.org/spreadsheetml/2006/main" count="37" uniqueCount="35">
  <si>
    <t>z</t>
  </si>
  <si>
    <t>Is this the same number of weeks for which you took rent payments in the last year with 52 weeks?</t>
  </si>
  <si>
    <t>Please also provide a supporting document to confirm your approach.</t>
  </si>
  <si>
    <t>No - we have charged 1 extra rent payment this year</t>
  </si>
  <si>
    <t>Yes</t>
  </si>
  <si>
    <t>Based on your answers above:</t>
  </si>
  <si>
    <t>No - we have charged several extra rent payments this year</t>
  </si>
  <si>
    <t>Other</t>
  </si>
  <si>
    <t>No</t>
  </si>
  <si>
    <t>Don't know</t>
  </si>
  <si>
    <r>
      <t xml:space="preserve">For how many weeks </t>
    </r>
    <r>
      <rPr>
        <b/>
        <u/>
        <sz val="12"/>
        <color theme="1"/>
        <rFont val="Arial"/>
        <family val="2"/>
      </rPr>
      <t>DID</t>
    </r>
    <r>
      <rPr>
        <sz val="12"/>
        <color theme="1"/>
        <rFont val="Arial"/>
        <family val="2"/>
      </rPr>
      <t xml:space="preserve"> your organisation charge rent?</t>
    </r>
  </si>
  <si>
    <t>Instructions for use:</t>
  </si>
  <si>
    <r>
      <t xml:space="preserve">1) Complete questions 1 and 2 (green cells). 
2) If additional questions appear below the green cells, please complete these also (blue cells)
3) Review our summary in yellow cell below the questions, if this is correct then use the formula presented below this to calculate your average weekly rent on a 52 week standardised basis.
</t>
    </r>
    <r>
      <rPr>
        <i/>
        <sz val="12"/>
        <color rgb="FFFF0000"/>
        <rFont val="Arial"/>
        <family val="2"/>
      </rPr>
      <t>Note: If you need to revise answers you must remove answers in any blue cell where a corresponding question no longer appears.</t>
    </r>
  </si>
  <si>
    <t>Did the weekly rent payment decrease as a result of there being an extra payment within the year? 
i.e. did the total rent charged over the year (average rental payment x number of payments per year) remain the same as it would if the current year had just 52 weeks?</t>
  </si>
  <si>
    <r>
      <t xml:space="preserve">For how many weeks </t>
    </r>
    <r>
      <rPr>
        <b/>
        <u/>
        <sz val="12"/>
        <color theme="1"/>
        <rFont val="Arial"/>
        <family val="2"/>
      </rPr>
      <t>COULD</t>
    </r>
    <r>
      <rPr>
        <sz val="12"/>
        <color theme="1"/>
        <rFont val="Arial"/>
        <family val="2"/>
      </rPr>
      <t xml:space="preserve"> your organisation have charged rent this year?</t>
    </r>
  </si>
  <si>
    <t>Please type in the number of weeks</t>
  </si>
  <si>
    <t>Please select either 52 or 53</t>
  </si>
  <si>
    <t>concat for outcome</t>
  </si>
  <si>
    <t>coding ref for Q2</t>
  </si>
  <si>
    <t>concat for question display 6</t>
  </si>
  <si>
    <t>concat for question display 5</t>
  </si>
  <si>
    <t>display text choice for 'based on answers'</t>
  </si>
  <si>
    <t>display choice text for calculation to use</t>
  </si>
  <si>
    <t>count for display text to answer q's in blue</t>
  </si>
  <si>
    <t>Complete questions 1 &amp; 2</t>
  </si>
  <si>
    <t>If this is correct, please use the formula below to calculate your rent on a 52 week basis:</t>
  </si>
  <si>
    <t xml:space="preserve">We believe in this year you have increased the number of weekly payments (by 1), however, individual weekly rent payment this year are no different to the individual weekly rent payments in a 52 week year.  This means the total rent charged over the year (average rental payment x number of payments per year) has increased by the value of one weekly payment.  
</t>
  </si>
  <si>
    <t xml:space="preserve">We believe in this year you have increased the number of weekly payments (by 1). Each weekly payment has decreased as a result of the increased number of payments.  This means the total rent charged over the year (average rental payment x number of payments per year) has remained the same.
</t>
  </si>
  <si>
    <t xml:space="preserve">We believe in this year you have charged rent for the same number of weeks as in a year with 52 weeks. However, you have increased each weekly rent payment to include a proportion of the additional (53rd) week. 
The total rent charged over the year (average rental payment x number of payments per year) has also increased as you will effectively take one additional rent payment over the year. </t>
  </si>
  <si>
    <t xml:space="preserve">We believe in this year you have charged rent for the same number of weeks as in a year with 52 weeks. You have not increased your weekly rent payment. Therefore there has been no increase in the total rent charged over the year (average rental payment x number of payments per year).
</t>
  </si>
  <si>
    <t>Guidance</t>
  </si>
  <si>
    <r>
      <rPr>
        <b/>
        <sz val="12"/>
        <color theme="1"/>
        <rFont val="Arial"/>
        <family val="2"/>
      </rPr>
      <t>Restrictions</t>
    </r>
    <r>
      <rPr>
        <sz val="12"/>
        <color theme="1"/>
        <rFont val="Arial"/>
        <family val="2"/>
      </rPr>
      <t>:
This tool can only provide guidance where weekly rent payments are known. If rents are charged on another basis (e.g. monthly, fortnightly, daily) providers must first calculate a) the number of weeks that the charged rent payments COULD cover in the year and b) the number of weeks that the rent payments DID cover in the year.</t>
    </r>
  </si>
  <si>
    <t>What this tool is for:
This tool provides additional guidance to registered providers of social housing on how to calculate their average weekly rents on a standardised basis (based on the number of possible chargeable weeks in the survey period). This tool should be used in conjunction with the full suite of guidance materials for the relevant survey. Providers should note that this guidance is intended to support the completion of the SDR via the NROSH+ system. Registered Providers are reminded that it is their responsibility to correctly categorise and record stock accurately according to the latest applicable legislation.</t>
  </si>
  <si>
    <t>Average weekly rent on a standardised basis 2025
Guidance calculator v1.0</t>
  </si>
  <si>
    <t>Introduction:
In each year there are 365 days. This means that in any given year there are 52 weeks and 1 day (in a leap year 2 days). Depending on the day of the week your organisation makes rent payment charges there is a potential that 53 rent payments COULD be charged in some years. 
You may wish to note that in the reporting period covered by SDR 2025 (1 April 2024 to 31 March 2025), there were 53 Mondays. As Private Registered Providers primarily charge rent on the Monday of each week, it is expected that the maximum possible chargeable weeks will be 53 for most providers completing the survey.
This calculator should be used to ensure rent data is reported in line with the regulators' requirements in each year, particularly those with 53 rent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</si>
</sst>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Arial"/>
      <family val="2"/>
    </font>
    <font>
      <sz val="12"/>
      <color rgb="FFFFFFFF"/>
      <name val="Arial"/>
      <family val="2"/>
    </font>
    <font>
      <b/>
      <u/>
      <sz val="12"/>
      <color theme="1"/>
      <name val="Arial"/>
      <family val="2"/>
    </font>
    <font>
      <i/>
      <sz val="12"/>
      <color rgb="FFFF0000"/>
      <name val="Arial"/>
      <family val="2"/>
    </font>
    <font>
      <b/>
      <sz val="12"/>
      <color rgb="FFFF0000"/>
      <name val="Arial"/>
      <family val="2"/>
    </font>
    <font>
      <b/>
      <sz val="12"/>
      <color theme="1"/>
      <name val="Arial"/>
      <family val="2"/>
    </font>
    <font>
      <b/>
      <u/>
      <sz val="12"/>
      <color rgb="FFFFFFFF"/>
      <name val="Arial"/>
      <family val="2"/>
    </font>
    <font>
      <b/>
      <sz val="24"/>
      <color theme="1"/>
      <name val="Arial"/>
      <family val="2"/>
    </font>
    <font>
      <sz val="10"/>
      <color theme="1"/>
      <name val="Arial"/>
      <family val="2"/>
    </font>
    <font>
      <b/>
      <sz val="14"/>
      <color theme="4" tint="-0.249977111117893"/>
      <name val="Arial"/>
      <family val="2"/>
    </font>
    <font>
      <b/>
      <sz val="14"/>
      <color theme="1"/>
      <name val="Arial"/>
      <family val="2"/>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78">
    <xf numFmtId="0" fontId="0" fillId="0" borderId="0" xfId="0"/>
    <xf numFmtId="0" fontId="1" fillId="0" borderId="0" xfId="0" applyFont="1"/>
    <xf numFmtId="0" fontId="1" fillId="0" borderId="0" xfId="0" applyFont="1" applyAlignment="1">
      <alignment wrapText="1"/>
    </xf>
    <xf numFmtId="0" fontId="2" fillId="0" borderId="0" xfId="0" applyFont="1" applyAlignment="1">
      <alignment horizontal="center" vertical="center" wrapText="1"/>
    </xf>
    <xf numFmtId="0" fontId="1" fillId="0" borderId="0" xfId="0" applyFont="1" applyAlignment="1">
      <alignment horizontal="right"/>
    </xf>
    <xf numFmtId="0" fontId="1" fillId="0" borderId="4" xfId="0" applyFont="1" applyBorder="1" applyAlignment="1">
      <alignment wrapText="1"/>
    </xf>
    <xf numFmtId="0" fontId="1" fillId="0" borderId="5" xfId="0" applyFont="1" applyBorder="1"/>
    <xf numFmtId="0" fontId="1" fillId="0" borderId="0" xfId="0" applyFont="1" applyAlignment="1">
      <alignment horizontal="right" wrapText="1"/>
    </xf>
    <xf numFmtId="0" fontId="5" fillId="0" borderId="0" xfId="0" applyFont="1" applyAlignment="1">
      <alignment wrapText="1"/>
    </xf>
    <xf numFmtId="0" fontId="1" fillId="0" borderId="2" xfId="0" applyFont="1" applyBorder="1"/>
    <xf numFmtId="0" fontId="1" fillId="0" borderId="3" xfId="0" applyFont="1" applyBorder="1"/>
    <xf numFmtId="0" fontId="1" fillId="0" borderId="0" xfId="0" applyFont="1" applyAlignment="1">
      <alignment horizontal="left" vertical="top" wrapText="1"/>
    </xf>
    <xf numFmtId="0" fontId="5" fillId="0" borderId="0" xfId="0" applyFont="1" applyAlignment="1">
      <alignment horizontal="center" wrapText="1"/>
    </xf>
    <xf numFmtId="0" fontId="6" fillId="0" borderId="0" xfId="0" applyFont="1" applyAlignment="1">
      <alignment horizontal="center" wrapText="1"/>
    </xf>
    <xf numFmtId="0" fontId="6" fillId="0" borderId="0" xfId="0" applyFont="1" applyAlignment="1">
      <alignment horizontal="left" wrapText="1"/>
    </xf>
    <xf numFmtId="0" fontId="6" fillId="0" borderId="0" xfId="0" applyFont="1"/>
    <xf numFmtId="0" fontId="1" fillId="0" borderId="0" xfId="0" applyFont="1" applyAlignment="1">
      <alignment vertical="center"/>
    </xf>
    <xf numFmtId="0" fontId="1" fillId="0" borderId="5" xfId="0" applyFont="1" applyBorder="1" applyAlignment="1">
      <alignment vertical="center"/>
    </xf>
    <xf numFmtId="0" fontId="9" fillId="0" borderId="0" xfId="0" applyFont="1" applyAlignment="1">
      <alignment horizontal="left" vertical="center"/>
    </xf>
    <xf numFmtId="0" fontId="1" fillId="2" borderId="0" xfId="0" applyFont="1" applyFill="1"/>
    <xf numFmtId="0" fontId="1" fillId="2" borderId="0" xfId="0" applyFont="1" applyFill="1" applyAlignment="1">
      <alignment wrapText="1"/>
    </xf>
    <xf numFmtId="0" fontId="1" fillId="5" borderId="0" xfId="0" applyFont="1" applyFill="1"/>
    <xf numFmtId="0" fontId="1" fillId="6" borderId="0" xfId="0" applyFont="1" applyFill="1" applyAlignment="1">
      <alignment wrapText="1"/>
    </xf>
    <xf numFmtId="0" fontId="1" fillId="6" borderId="0" xfId="0" applyFont="1" applyFill="1"/>
    <xf numFmtId="0" fontId="7" fillId="6" borderId="0" xfId="0" applyFont="1" applyFill="1" applyAlignment="1">
      <alignment horizontal="center" vertical="center"/>
    </xf>
    <xf numFmtId="0" fontId="1" fillId="0" borderId="23" xfId="0" applyFont="1" applyBorder="1" applyAlignment="1">
      <alignment vertical="center" wrapText="1"/>
    </xf>
    <xf numFmtId="0" fontId="1" fillId="0" borderId="0" xfId="0" applyFont="1" applyAlignment="1">
      <alignment vertical="center" wrapText="1"/>
    </xf>
    <xf numFmtId="0" fontId="1" fillId="0" borderId="24" xfId="0" applyFont="1" applyBorder="1" applyAlignment="1">
      <alignment vertical="center" wrapText="1"/>
    </xf>
    <xf numFmtId="0" fontId="1" fillId="0" borderId="15" xfId="0" applyFont="1" applyBorder="1" applyAlignment="1">
      <alignment vertical="center"/>
    </xf>
    <xf numFmtId="0" fontId="1" fillId="0" borderId="10" xfId="0" applyFont="1" applyBorder="1"/>
    <xf numFmtId="0" fontId="1" fillId="0" borderId="12" xfId="0" applyFont="1" applyBorder="1" applyAlignment="1">
      <alignment vertical="center"/>
    </xf>
    <xf numFmtId="0" fontId="1" fillId="0" borderId="9" xfId="0" applyFont="1" applyBorder="1" applyAlignment="1">
      <alignment vertical="center" wrapText="1"/>
    </xf>
    <xf numFmtId="0" fontId="1" fillId="0" borderId="13" xfId="0" applyFont="1" applyBorder="1" applyAlignment="1">
      <alignment vertical="center" wrapText="1"/>
    </xf>
    <xf numFmtId="0" fontId="1" fillId="0" borderId="10" xfId="0" applyFont="1" applyBorder="1" applyAlignment="1">
      <alignment vertical="center"/>
    </xf>
    <xf numFmtId="0" fontId="6" fillId="0" borderId="0" xfId="0" applyFont="1" applyAlignment="1">
      <alignment wrapText="1"/>
    </xf>
    <xf numFmtId="0" fontId="1" fillId="0" borderId="0" xfId="0" applyFont="1" applyAlignment="1">
      <alignment vertical="top" wrapText="1"/>
    </xf>
    <xf numFmtId="0" fontId="11" fillId="0" borderId="0" xfId="0" applyFont="1"/>
    <xf numFmtId="0" fontId="8" fillId="0" borderId="0" xfId="0" applyFont="1" applyAlignment="1">
      <alignment vertical="center"/>
    </xf>
    <xf numFmtId="0" fontId="1" fillId="2" borderId="13" xfId="0" applyFont="1" applyFill="1" applyBorder="1" applyAlignment="1" applyProtection="1">
      <alignment horizontal="right" vertical="center"/>
      <protection locked="0"/>
    </xf>
    <xf numFmtId="0" fontId="1" fillId="0" borderId="14" xfId="0" applyFont="1" applyBorder="1" applyAlignment="1" applyProtection="1">
      <alignment horizontal="right" vertical="center"/>
      <protection locked="0"/>
    </xf>
    <xf numFmtId="0" fontId="6" fillId="0" borderId="0" xfId="0" applyFont="1" applyAlignment="1">
      <alignment horizontal="left" vertical="top" wrapText="1"/>
    </xf>
    <xf numFmtId="0" fontId="1" fillId="0" borderId="0" xfId="0" applyFont="1" applyAlignment="1">
      <alignment horizontal="left" vertical="top" wrapText="1"/>
    </xf>
    <xf numFmtId="0" fontId="8" fillId="0" borderId="0" xfId="0" applyFont="1" applyAlignment="1">
      <alignment horizontal="center" vertical="center" wrapText="1"/>
    </xf>
    <xf numFmtId="0" fontId="8" fillId="0" borderId="0" xfId="0" applyFont="1" applyAlignment="1">
      <alignment horizontal="center" vertical="center"/>
    </xf>
    <xf numFmtId="0" fontId="1" fillId="3" borderId="6" xfId="0" applyFont="1" applyFill="1" applyBorder="1" applyAlignment="1">
      <alignment horizontal="left" wrapText="1"/>
    </xf>
    <xf numFmtId="0" fontId="1" fillId="3" borderId="7" xfId="0" applyFont="1" applyFill="1" applyBorder="1" applyAlignment="1">
      <alignment horizontal="left" wrapText="1"/>
    </xf>
    <xf numFmtId="0" fontId="1" fillId="3" borderId="8" xfId="0" applyFont="1" applyFill="1" applyBorder="1" applyAlignment="1">
      <alignment horizontal="left" wrapText="1"/>
    </xf>
    <xf numFmtId="0" fontId="10" fillId="0" borderId="0" xfId="0" applyFont="1" applyAlignment="1">
      <alignment horizontal="center" vertical="top" wrapText="1"/>
    </xf>
    <xf numFmtId="0" fontId="6" fillId="2" borderId="21" xfId="0" applyFont="1" applyFill="1" applyBorder="1" applyAlignment="1">
      <alignment horizontal="center"/>
    </xf>
    <xf numFmtId="0" fontId="6" fillId="2" borderId="22" xfId="0" applyFont="1" applyFill="1" applyBorder="1" applyAlignment="1">
      <alignment horizont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0" borderId="1" xfId="0" applyFont="1" applyBorder="1" applyAlignment="1">
      <alignment horizontal="left" wrapText="1"/>
    </xf>
    <xf numFmtId="0" fontId="6" fillId="0" borderId="2" xfId="0" applyFont="1" applyBorder="1" applyAlignment="1">
      <alignment horizontal="left" wrapText="1"/>
    </xf>
    <xf numFmtId="0" fontId="1" fillId="3" borderId="20" xfId="0" applyFont="1" applyFill="1" applyBorder="1" applyAlignment="1">
      <alignment horizontal="left" vertical="top" wrapText="1"/>
    </xf>
    <xf numFmtId="0" fontId="1" fillId="3" borderId="18" xfId="0" applyFont="1" applyFill="1" applyBorder="1" applyAlignment="1">
      <alignment horizontal="left" vertical="top" wrapText="1"/>
    </xf>
    <xf numFmtId="0" fontId="1" fillId="3" borderId="19" xfId="0" applyFont="1" applyFill="1" applyBorder="1" applyAlignment="1">
      <alignment horizontal="left" vertical="top" wrapText="1"/>
    </xf>
    <xf numFmtId="0" fontId="5" fillId="0" borderId="4" xfId="0" applyFont="1" applyBorder="1" applyAlignment="1">
      <alignment horizontal="right" vertical="top" wrapText="1"/>
    </xf>
    <xf numFmtId="0" fontId="5" fillId="0" borderId="0" xfId="0" applyFont="1" applyAlignment="1">
      <alignment horizontal="right" vertical="top" wrapText="1"/>
    </xf>
    <xf numFmtId="0" fontId="5" fillId="0" borderId="5" xfId="0" applyFont="1" applyBorder="1" applyAlignment="1">
      <alignment horizontal="right" vertical="top" wrapText="1"/>
    </xf>
    <xf numFmtId="0" fontId="6" fillId="0" borderId="4" xfId="0" applyFont="1" applyBorder="1" applyAlignment="1">
      <alignment horizontal="left" wrapText="1"/>
    </xf>
    <xf numFmtId="0" fontId="6" fillId="0" borderId="0" xfId="0" applyFont="1" applyAlignment="1">
      <alignment horizontal="left" wrapText="1"/>
    </xf>
    <xf numFmtId="0" fontId="6" fillId="0" borderId="5" xfId="0" applyFont="1" applyBorder="1" applyAlignment="1">
      <alignment horizontal="left" wrapText="1"/>
    </xf>
    <xf numFmtId="0" fontId="1" fillId="3" borderId="28" xfId="0" applyFont="1" applyFill="1" applyBorder="1" applyAlignment="1">
      <alignment horizontal="center" vertical="top" wrapText="1"/>
    </xf>
    <xf numFmtId="0" fontId="1" fillId="3" borderId="29" xfId="0" applyFont="1" applyFill="1" applyBorder="1" applyAlignment="1">
      <alignment horizontal="center" vertical="top" wrapText="1"/>
    </xf>
    <xf numFmtId="0" fontId="1" fillId="3" borderId="30" xfId="0" applyFont="1" applyFill="1" applyBorder="1" applyAlignment="1">
      <alignment horizontal="center" vertical="top" wrapText="1"/>
    </xf>
    <xf numFmtId="0" fontId="1" fillId="4" borderId="13" xfId="0" applyFont="1" applyFill="1" applyBorder="1" applyAlignment="1" applyProtection="1">
      <alignment horizontal="right" vertical="center"/>
      <protection locked="0"/>
    </xf>
    <xf numFmtId="0" fontId="1" fillId="4" borderId="14" xfId="0" applyFont="1" applyFill="1" applyBorder="1" applyAlignment="1" applyProtection="1">
      <alignment horizontal="right" vertical="center"/>
      <protection locked="0"/>
    </xf>
    <xf numFmtId="0" fontId="1" fillId="4" borderId="9" xfId="0" applyFont="1" applyFill="1" applyBorder="1" applyAlignment="1" applyProtection="1">
      <alignment horizontal="right" vertical="center"/>
      <protection locked="0"/>
    </xf>
    <xf numFmtId="0" fontId="1" fillId="4" borderId="11" xfId="0" applyFont="1" applyFill="1" applyBorder="1" applyAlignment="1" applyProtection="1">
      <alignment horizontal="right" vertical="center"/>
      <protection locked="0"/>
    </xf>
    <xf numFmtId="0" fontId="4" fillId="0" borderId="0" xfId="0" applyFont="1" applyAlignment="1">
      <alignment horizontal="right" vertical="top" wrapText="1"/>
    </xf>
    <xf numFmtId="0" fontId="5" fillId="0" borderId="9" xfId="0" applyFont="1" applyBorder="1" applyAlignment="1">
      <alignment horizontal="right"/>
    </xf>
    <xf numFmtId="0" fontId="5" fillId="0" borderId="11" xfId="0" applyFont="1" applyBorder="1" applyAlignment="1">
      <alignment horizontal="right"/>
    </xf>
    <xf numFmtId="0" fontId="1" fillId="4" borderId="9" xfId="0" applyFont="1" applyFill="1" applyBorder="1" applyAlignment="1" applyProtection="1">
      <alignment horizontal="right" vertical="center" wrapText="1"/>
      <protection locked="0"/>
    </xf>
    <xf numFmtId="0" fontId="1" fillId="4" borderId="11" xfId="0" applyFont="1" applyFill="1" applyBorder="1" applyAlignment="1" applyProtection="1">
      <alignment horizontal="right" vertical="center" wrapText="1"/>
      <protection locked="0"/>
    </xf>
    <xf numFmtId="0" fontId="1" fillId="2" borderId="16" xfId="0" applyFont="1" applyFill="1" applyBorder="1" applyAlignment="1" applyProtection="1">
      <alignment horizontal="right" vertical="center"/>
      <protection locked="0"/>
    </xf>
    <xf numFmtId="0" fontId="1" fillId="2" borderId="17" xfId="0" applyFont="1" applyFill="1" applyBorder="1" applyAlignment="1" applyProtection="1">
      <alignment horizontal="righ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N50"/>
  <sheetViews>
    <sheetView showGridLines="0" tabSelected="1" zoomScale="80" zoomScaleNormal="80" workbookViewId="0">
      <selection activeCell="D9" sqref="D9:E9"/>
    </sheetView>
  </sheetViews>
  <sheetFormatPr defaultColWidth="0" defaultRowHeight="15" zeroHeight="1" x14ac:dyDescent="0.2"/>
  <cols>
    <col min="1" max="1" width="15.42578125" style="1" customWidth="1"/>
    <col min="2" max="2" width="4.5703125" style="1" customWidth="1"/>
    <col min="3" max="3" width="86.28515625" style="2" customWidth="1"/>
    <col min="4" max="4" width="25.5703125" style="1" customWidth="1"/>
    <col min="5" max="5" width="26.85546875" style="1" customWidth="1"/>
    <col min="6" max="6" width="29.5703125" style="1" customWidth="1"/>
    <col min="7" max="7" width="7.28515625" style="1" customWidth="1"/>
    <col min="8" max="8" width="41.42578125" style="2" hidden="1" customWidth="1"/>
    <col min="9" max="9" width="15.28515625" style="1" hidden="1" customWidth="1"/>
    <col min="10" max="13" width="16.5703125" style="1" hidden="1" customWidth="1"/>
    <col min="14" max="14" width="70.140625" style="1" hidden="1" customWidth="1"/>
    <col min="15" max="16384" width="9.140625" style="1" hidden="1"/>
  </cols>
  <sheetData>
    <row r="1" spans="2:14" ht="84.95" customHeight="1" x14ac:dyDescent="0.2">
      <c r="B1" s="42" t="s">
        <v>33</v>
      </c>
      <c r="C1" s="43"/>
      <c r="D1" s="43"/>
      <c r="E1" s="43"/>
      <c r="F1" s="43"/>
      <c r="G1" s="37"/>
    </row>
    <row r="2" spans="2:14" ht="206.45" customHeight="1" x14ac:dyDescent="0.25">
      <c r="B2" s="40" t="s">
        <v>34</v>
      </c>
      <c r="C2" s="40"/>
      <c r="D2" s="40"/>
      <c r="E2" s="40"/>
      <c r="F2" s="40"/>
      <c r="G2" s="34"/>
    </row>
    <row r="3" spans="2:14" ht="114.6" customHeight="1" x14ac:dyDescent="0.25">
      <c r="B3" s="40" t="s">
        <v>32</v>
      </c>
      <c r="C3" s="40"/>
      <c r="D3" s="40"/>
      <c r="E3" s="40"/>
      <c r="F3" s="40"/>
      <c r="G3" s="34"/>
    </row>
    <row r="4" spans="2:14" ht="57.95" customHeight="1" x14ac:dyDescent="0.2">
      <c r="B4" s="41" t="s">
        <v>31</v>
      </c>
      <c r="C4" s="41"/>
      <c r="D4" s="41"/>
      <c r="E4" s="41"/>
      <c r="F4" s="41"/>
    </row>
    <row r="5" spans="2:14" ht="21.6" customHeight="1" x14ac:dyDescent="0.25">
      <c r="B5" s="15" t="s">
        <v>11</v>
      </c>
    </row>
    <row r="6" spans="2:14" ht="99.95" customHeight="1" x14ac:dyDescent="0.2">
      <c r="B6" s="41" t="s">
        <v>12</v>
      </c>
      <c r="C6" s="41"/>
      <c r="D6" s="41"/>
      <c r="E6" s="41"/>
      <c r="F6" s="41"/>
      <c r="G6" s="35"/>
    </row>
    <row r="7" spans="2:14" ht="15.75" thickBot="1" x14ac:dyDescent="0.25">
      <c r="C7" s="3" t="s">
        <v>0</v>
      </c>
    </row>
    <row r="8" spans="2:14" ht="16.5" thickBot="1" x14ac:dyDescent="0.3">
      <c r="D8" s="48" t="s">
        <v>24</v>
      </c>
      <c r="E8" s="49"/>
    </row>
    <row r="9" spans="2:14" ht="39.75" customHeight="1" x14ac:dyDescent="0.2">
      <c r="B9" s="28">
        <v>1</v>
      </c>
      <c r="C9" s="25" t="s">
        <v>14</v>
      </c>
      <c r="D9" s="76"/>
      <c r="E9" s="77"/>
      <c r="F9" s="18" t="s">
        <v>16</v>
      </c>
      <c r="G9" s="4"/>
      <c r="L9" s="21" t="s">
        <v>17</v>
      </c>
      <c r="M9" s="19" t="str">
        <f>CONCATENATE(D9,M10,D14,D16,D17,D18)</f>
        <v>0</v>
      </c>
    </row>
    <row r="10" spans="2:14" ht="9" customHeight="1" x14ac:dyDescent="0.2">
      <c r="B10" s="29"/>
      <c r="C10" s="26"/>
      <c r="D10" s="16"/>
      <c r="E10" s="17"/>
      <c r="L10" s="21" t="s">
        <v>18</v>
      </c>
      <c r="M10" s="19">
        <f>IF(D11&lt;D9,"less",D11)</f>
        <v>0</v>
      </c>
    </row>
    <row r="11" spans="2:14" ht="39.75" customHeight="1" thickBot="1" x14ac:dyDescent="0.25">
      <c r="B11" s="30">
        <v>2</v>
      </c>
      <c r="C11" s="27" t="s">
        <v>10</v>
      </c>
      <c r="D11" s="38"/>
      <c r="E11" s="39"/>
      <c r="F11" s="18" t="s">
        <v>15</v>
      </c>
      <c r="G11" s="4"/>
    </row>
    <row r="12" spans="2:14" ht="19.5" customHeight="1" thickBot="1" x14ac:dyDescent="0.25">
      <c r="C12" s="71" t="str">
        <f>IF(D11&gt;D9,"You cannot report charging rent for MORE weeks than you COULD charge in the year","")</f>
        <v/>
      </c>
      <c r="D12" s="71"/>
      <c r="E12" s="71"/>
    </row>
    <row r="13" spans="2:14" ht="20.25" customHeight="1" x14ac:dyDescent="0.2">
      <c r="B13" s="50" t="str">
        <f>IF((D9+D11)&gt;52,(IF(H19=5,"There are no additional questions to answer, please scroll down to guidance","Please complete the blue cells next to the questions as they display, once all complete review the guidance below")),"")</f>
        <v/>
      </c>
      <c r="C13" s="51"/>
      <c r="D13" s="51"/>
      <c r="E13" s="52"/>
      <c r="F13" s="47"/>
      <c r="H13" s="23" t="s">
        <v>23</v>
      </c>
    </row>
    <row r="14" spans="2:14" ht="54" customHeight="1" x14ac:dyDescent="0.2">
      <c r="B14" s="33">
        <v>3</v>
      </c>
      <c r="C14" s="31" t="str">
        <f>IF(D9&gt;52,N14,"")</f>
        <v/>
      </c>
      <c r="D14" s="74"/>
      <c r="E14" s="75"/>
      <c r="F14" s="47"/>
      <c r="G14" s="7"/>
      <c r="H14" s="20">
        <f>COUNTBLANK(C14)</f>
        <v>1</v>
      </c>
      <c r="I14" s="19" t="str">
        <f>IF(D14="No - we have charged several extra rent payments this year","Please call our RRE team for advice, this tool cannot determine the changes between years","")</f>
        <v/>
      </c>
      <c r="L14" s="21" t="s">
        <v>19</v>
      </c>
      <c r="M14" s="19" t="str">
        <f>CONCATENATE(D9,D11)</f>
        <v/>
      </c>
      <c r="N14" s="20" t="str">
        <f>IF(D11&lt;53,N15,"")</f>
        <v>Is this the same number of weeks for which you took rent payments in the last year with 52 weeks?</v>
      </c>
    </row>
    <row r="15" spans="2:14" ht="19.5" customHeight="1" x14ac:dyDescent="0.25">
      <c r="B15" s="33"/>
      <c r="C15" s="72" t="str">
        <f>CONCATENATE(I14,I15)</f>
        <v/>
      </c>
      <c r="D15" s="72"/>
      <c r="E15" s="73"/>
      <c r="F15" s="2"/>
      <c r="H15" s="20">
        <f>COUNTBLANK(C15)</f>
        <v>1</v>
      </c>
      <c r="I15" s="19" t="str">
        <f>IF(D14="other","Please call our RRE team for advice, this tool cannot determine the changes between years","")</f>
        <v/>
      </c>
      <c r="N15" s="2" t="s">
        <v>1</v>
      </c>
    </row>
    <row r="16" spans="2:14" ht="91.5" customHeight="1" x14ac:dyDescent="0.25">
      <c r="B16" s="33">
        <v>4</v>
      </c>
      <c r="C16" s="31" t="str">
        <f>IF(D14="No - we have charged 1 extra rent payment this year",N17,"")</f>
        <v/>
      </c>
      <c r="D16" s="69"/>
      <c r="E16" s="70"/>
      <c r="F16" s="8" t="str">
        <f>IF(D16="Don't know","Please call our RRE team for advice, this tool relies on having this information","")</f>
        <v/>
      </c>
      <c r="G16" s="4"/>
      <c r="H16" s="20">
        <f>COUNTBLANK(C16)</f>
        <v>1</v>
      </c>
    </row>
    <row r="17" spans="2:14" ht="54.75" customHeight="1" x14ac:dyDescent="0.25">
      <c r="B17" s="33">
        <v>5</v>
      </c>
      <c r="C17" s="31" t="str">
        <f>IF(M17="53lessYes",N20,"")</f>
        <v/>
      </c>
      <c r="D17" s="69"/>
      <c r="E17" s="70"/>
      <c r="F17" s="8" t="str">
        <f>IF(D17="Don't know","Please call our RRE team for advice, this tool relies on having this information","")</f>
        <v/>
      </c>
      <c r="G17" s="4"/>
      <c r="H17" s="20">
        <f>COUNTBLANK(C17)</f>
        <v>1</v>
      </c>
      <c r="L17" s="21" t="s">
        <v>20</v>
      </c>
      <c r="M17" s="19" t="str">
        <f>CONCATENATE(D9,M10,D14)</f>
        <v>0</v>
      </c>
      <c r="N17" s="19" t="str">
        <f>IF(D14="No - we have charged 1 extra rent payment this year",N18,"")</f>
        <v/>
      </c>
    </row>
    <row r="18" spans="2:14" ht="93.75" customHeight="1" thickBot="1" x14ac:dyDescent="0.3">
      <c r="B18" s="30">
        <v>6</v>
      </c>
      <c r="C18" s="32" t="str">
        <f>IF(M14="5353",N18,"")</f>
        <v/>
      </c>
      <c r="D18" s="67"/>
      <c r="E18" s="68"/>
      <c r="F18" s="8" t="str">
        <f>IF(D18="Don't know","Please call our RRE team for advice, this tool relies on having this information","")</f>
        <v/>
      </c>
      <c r="G18" s="4"/>
      <c r="H18" s="20">
        <f>COUNTBLANK(C18)</f>
        <v>1</v>
      </c>
      <c r="N18" s="2" t="s">
        <v>13</v>
      </c>
    </row>
    <row r="19" spans="2:14" ht="48" customHeight="1" thickBot="1" x14ac:dyDescent="0.3">
      <c r="B19" s="36" t="s">
        <v>30</v>
      </c>
      <c r="H19" s="20">
        <f>SUM(H14:H18)</f>
        <v>5</v>
      </c>
      <c r="N19" s="2"/>
    </row>
    <row r="20" spans="2:14" ht="42" customHeight="1" x14ac:dyDescent="0.25">
      <c r="B20" s="53" t="s">
        <v>5</v>
      </c>
      <c r="C20" s="54"/>
      <c r="D20" s="9"/>
      <c r="E20" s="10"/>
      <c r="N20" s="19" t="str">
        <f>IF(D14="Yes",N21,"")</f>
        <v/>
      </c>
    </row>
    <row r="21" spans="2:14" ht="82.5" customHeight="1" x14ac:dyDescent="0.2">
      <c r="B21" s="55" t="str">
        <f>CONCATENATE(H21,H22,H24,H23,H25,H26,H27,M28,H29,H30,H31)</f>
        <v/>
      </c>
      <c r="C21" s="56"/>
      <c r="D21" s="56"/>
      <c r="E21" s="57"/>
      <c r="F21" s="11"/>
      <c r="G21" s="11"/>
      <c r="H21" s="20" t="str">
        <f>IF(M9="5252",N30,"")</f>
        <v/>
      </c>
      <c r="I21" s="21" t="s">
        <v>21</v>
      </c>
      <c r="N21" s="2" t="str">
        <f>+"Did each weekly rent payment increase as a result of including an extra week of rent payments in the "&amp;D11&amp;" rent payments charged this year?"</f>
        <v>Did each weekly rent payment increase as a result of including an extra week of rent payments in the  rent payments charged this year?</v>
      </c>
    </row>
    <row r="22" spans="2:14" ht="21" customHeight="1" x14ac:dyDescent="0.25">
      <c r="B22" s="58" t="str">
        <f>IF(B21="","","If this is not correct please reconsider your answers above or call our RRE team if they are correct.")</f>
        <v/>
      </c>
      <c r="C22" s="59"/>
      <c r="D22" s="59"/>
      <c r="E22" s="60"/>
      <c r="F22" s="12"/>
      <c r="G22" s="12"/>
      <c r="H22" s="20" t="str">
        <f>IF(M9="52less",N30,"")</f>
        <v/>
      </c>
    </row>
    <row r="23" spans="2:14" ht="8.25" customHeight="1" x14ac:dyDescent="0.25">
      <c r="B23" s="58"/>
      <c r="C23" s="59"/>
      <c r="D23" s="59"/>
      <c r="E23" s="60"/>
      <c r="F23" s="13"/>
      <c r="G23" s="13"/>
      <c r="H23" s="20" t="str">
        <f>IF(M9="5353","Please confirm whether the rent payment decreased as a result of their being an extra payment","")</f>
        <v/>
      </c>
    </row>
    <row r="24" spans="2:14" ht="24" customHeight="1" x14ac:dyDescent="0.25">
      <c r="B24" s="61" t="s">
        <v>25</v>
      </c>
      <c r="C24" s="62"/>
      <c r="D24" s="62"/>
      <c r="E24" s="63"/>
      <c r="F24" s="14"/>
      <c r="G24" s="14"/>
      <c r="H24" s="20" t="str">
        <f>IF(M9="5353No",N32,"")</f>
        <v/>
      </c>
    </row>
    <row r="25" spans="2:14" ht="195" customHeight="1" thickBot="1" x14ac:dyDescent="0.25">
      <c r="B25" s="64" t="str">
        <f>CONCATENATE(H42,H43,H44,H45,H46,H47,H48,H49)</f>
        <v/>
      </c>
      <c r="C25" s="65"/>
      <c r="D25" s="65"/>
      <c r="E25" s="66"/>
      <c r="F25" s="11"/>
      <c r="G25" s="11"/>
      <c r="H25" s="20" t="str">
        <f>IF(M9="5353Yes",N33,"")</f>
        <v/>
      </c>
    </row>
    <row r="26" spans="2:14" hidden="1" x14ac:dyDescent="0.2">
      <c r="C26" s="5"/>
      <c r="E26" s="6"/>
      <c r="H26" s="20" t="str">
        <f>IF(M9="53lessYesYes",N34,"")</f>
        <v/>
      </c>
    </row>
    <row r="27" spans="2:14" hidden="1" x14ac:dyDescent="0.2">
      <c r="C27" s="5"/>
      <c r="E27" s="6"/>
      <c r="H27" s="20" t="str">
        <f>IF(M9="53lessNo - we have charged 1 extra rent payment this yearYes",N33,"")</f>
        <v/>
      </c>
    </row>
    <row r="28" spans="2:14" hidden="1" x14ac:dyDescent="0.2">
      <c r="C28" s="5"/>
      <c r="E28" s="6"/>
      <c r="H28" s="20"/>
      <c r="M28" s="2"/>
    </row>
    <row r="29" spans="2:14" ht="30" hidden="1" customHeight="1" thickBot="1" x14ac:dyDescent="0.25">
      <c r="C29" s="44"/>
      <c r="D29" s="45"/>
      <c r="E29" s="46"/>
      <c r="H29" s="20"/>
    </row>
    <row r="30" spans="2:14" ht="45" hidden="1" x14ac:dyDescent="0.2">
      <c r="H30" s="20" t="str">
        <f>IF(M9="53lessNo - we have charged 1 extra rent payment this yearNo",N32,"")</f>
        <v/>
      </c>
      <c r="N30" s="22" t="str">
        <f>+"We believe that in this year there were "&amp;D9&amp;" weeks in which a rent payment could have been charged and your organisation charged "&amp;D11&amp;" weekly rent payments."</f>
        <v>We believe that in this year there were  weeks in which a rent payment could have been charged and your organisation charged  weekly rent payments.</v>
      </c>
    </row>
    <row r="31" spans="2:14" ht="45" hidden="1" x14ac:dyDescent="0.2">
      <c r="H31" s="20" t="str">
        <f>IF(M9="53lessYesNo",N35,"")</f>
        <v/>
      </c>
      <c r="N31" s="22" t="str">
        <f>+"We believe that in this year there were 53 weeks in which a rent payment could have been charged and your organisation charged "&amp;D11&amp;" weekly rent payments."</f>
        <v>We believe that in this year there were 53 weeks in which a rent payment could have been charged and your organisation charged  weekly rent payments.</v>
      </c>
    </row>
    <row r="32" spans="2:14" ht="105" hidden="1" x14ac:dyDescent="0.2">
      <c r="N32" s="22" t="s">
        <v>26</v>
      </c>
    </row>
    <row r="33" spans="8:14" ht="30.95" customHeight="1" x14ac:dyDescent="0.2">
      <c r="N33" s="22" t="s">
        <v>27</v>
      </c>
    </row>
    <row r="34" spans="8:14" ht="120" hidden="1" x14ac:dyDescent="0.2">
      <c r="N34" s="22" t="s">
        <v>28</v>
      </c>
    </row>
    <row r="35" spans="8:14" ht="105" hidden="1" x14ac:dyDescent="0.2">
      <c r="N35" s="22" t="s">
        <v>29</v>
      </c>
    </row>
    <row r="42" spans="8:14" hidden="1" x14ac:dyDescent="0.2">
      <c r="H42" s="20" t="str">
        <f>IF(M9="5252",N44,"")</f>
        <v/>
      </c>
      <c r="I42" s="19" t="s">
        <v>22</v>
      </c>
      <c r="N42" s="2"/>
    </row>
    <row r="43" spans="8:14" ht="195" hidden="1" x14ac:dyDescent="0.2">
      <c r="H43" s="20" t="str">
        <f>IF(M9="52less",N43,"")</f>
        <v/>
      </c>
      <c r="N43" s="22" t="str">
        <f>+"Take the rent payment in the week containing the 31 March and multiply this by the number of weeks you actually took rent payments for  the year.  
Then divide this by the number of payments you could have taken.
Average weekly rental payment x "&amp;D11&amp;"
----------------------------------------------------
"&amp;D9&amp;"
Please also provide a supporting document to confirm your approach."</f>
        <v>Take the rent payment in the week containing the 31 March and multiply this by the number of weeks you actually took rent payments for  the year.  
Then divide this by the number of payments you could have taken.
Average weekly rental payment x 
----------------------------------------------------
Please also provide a supporting document to confirm your approach.</v>
      </c>
    </row>
    <row r="44" spans="8:14" ht="120" hidden="1" x14ac:dyDescent="0.2">
      <c r="H44" s="20" t="str">
        <f>IF(M9="5353No",N44,"")</f>
        <v/>
      </c>
      <c r="N44" s="22" t="str">
        <f>+"The rent payment for the week containing the 31 March is your average weekly rent on a standardised 52 week basis. 
For the avoidance of doubt the calculation is:
Average weekly rental payment x "&amp;D11&amp;"
----------------------------------------------------
"&amp;D9</f>
        <v xml:space="preserve">The rent payment for the week containing the 31 March is your average weekly rent on a standardised 52 week basis. 
For the avoidance of doubt the calculation is:
Average weekly rental payment x 
----------------------------------------------------
</v>
      </c>
    </row>
    <row r="45" spans="8:14" hidden="1" x14ac:dyDescent="0.2">
      <c r="H45" s="20" t="str">
        <f>IF(M9="5353Yes",N43,"")</f>
        <v/>
      </c>
      <c r="N45" s="22"/>
    </row>
    <row r="46" spans="8:14" hidden="1" x14ac:dyDescent="0.2">
      <c r="H46" s="20" t="str">
        <f>IF(M9="53lessYesYes",N43,"")</f>
        <v/>
      </c>
      <c r="N46" s="23"/>
    </row>
    <row r="47" spans="8:14" ht="15.75" hidden="1" x14ac:dyDescent="0.2">
      <c r="H47" s="20" t="str">
        <f>IF(M9="53lessNo - we have charged 1 extra rent payment this yearYes",N43,"")</f>
        <v/>
      </c>
      <c r="N47" s="24" t="s">
        <v>2</v>
      </c>
    </row>
    <row r="48" spans="8:14" ht="30" hidden="1" x14ac:dyDescent="0.2">
      <c r="H48" s="20" t="str">
        <f>IF(M9="53lessNo - we have charged 1 extra rent payment this yearNo",N43,"")</f>
        <v/>
      </c>
      <c r="N48" s="22" t="s">
        <v>2</v>
      </c>
    </row>
    <row r="49" spans="8:14" hidden="1" x14ac:dyDescent="0.2">
      <c r="H49" s="20" t="str">
        <f>IF(M9="53lessYesNo",N43,"")</f>
        <v/>
      </c>
    </row>
    <row r="50" spans="8:14" hidden="1" x14ac:dyDescent="0.2">
      <c r="N50" s="2"/>
    </row>
  </sheetData>
  <sheetProtection algorithmName="SHA-512" hashValue="k1uc943ATjfhwxNYmuR8BjcbNHtoukBai2tJnMv/wrYhq37nLhB0fgRF/zss6GaOLku8oSad5nFKbOwiYZS8VQ==" saltValue="TGxRayoGGJouH3sBm06vBA==" spinCount="100000" sheet="1" selectLockedCells="1"/>
  <dataConsolidate/>
  <mergeCells count="22">
    <mergeCell ref="C29:E29"/>
    <mergeCell ref="F13:F14"/>
    <mergeCell ref="D8:E8"/>
    <mergeCell ref="B13:E13"/>
    <mergeCell ref="B20:C20"/>
    <mergeCell ref="B21:E21"/>
    <mergeCell ref="B22:E23"/>
    <mergeCell ref="B24:E24"/>
    <mergeCell ref="B25:E25"/>
    <mergeCell ref="D18:E18"/>
    <mergeCell ref="D16:E16"/>
    <mergeCell ref="D17:E17"/>
    <mergeCell ref="C12:E12"/>
    <mergeCell ref="C15:E15"/>
    <mergeCell ref="D14:E14"/>
    <mergeCell ref="D9:E9"/>
    <mergeCell ref="D11:E11"/>
    <mergeCell ref="B2:F2"/>
    <mergeCell ref="B3:F3"/>
    <mergeCell ref="B4:F4"/>
    <mergeCell ref="B1:F1"/>
    <mergeCell ref="B6:F6"/>
  </mergeCells>
  <pageMargins left="0.7" right="0.7" top="0.75" bottom="0.75" header="0.3" footer="0.3"/>
  <pageSetup paperSize="9" orientation="portrait" horizontalDpi="4294967293" verticalDpi="4294967293" r:id="rId1"/>
  <headerFooter>
    <oddFooter>&amp;C&amp;1#&amp;"Calibri"&amp;12&amp;K0078D7OFFICIAL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Sheet2!$A$1:$A$4</xm:f>
          </x14:formula1>
          <xm:sqref>D14:E14</xm:sqref>
        </x14:dataValidation>
        <x14:dataValidation type="list" allowBlank="1" showInputMessage="1" showErrorMessage="1" xr:uid="{00000000-0002-0000-0000-000001000000}">
          <x14:formula1>
            <xm:f>Sheet2!$I$1:$I$2</xm:f>
          </x14:formula1>
          <xm:sqref>D9:E9 G9</xm:sqref>
        </x14:dataValidation>
        <x14:dataValidation type="list" allowBlank="1" showInputMessage="1" showErrorMessage="1" xr:uid="{00000000-0002-0000-0000-000002000000}">
          <x14:formula1>
            <xm:f>Sheet2!$F$1:$F$3</xm:f>
          </x14:formula1>
          <xm:sqref>D16:E18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4"/>
  <sheetViews>
    <sheetView workbookViewId="0">
      <selection activeCell="J1" sqref="J1"/>
    </sheetView>
  </sheetViews>
  <sheetFormatPr defaultRowHeight="15" x14ac:dyDescent="0.25"/>
  <cols>
    <col min="5" max="5" width="46.85546875" customWidth="1"/>
  </cols>
  <sheetData>
    <row r="1" spans="1:9" x14ac:dyDescent="0.25">
      <c r="A1" t="s">
        <v>4</v>
      </c>
      <c r="F1" t="s">
        <v>4</v>
      </c>
      <c r="I1">
        <v>52</v>
      </c>
    </row>
    <row r="2" spans="1:9" x14ac:dyDescent="0.25">
      <c r="A2" t="s">
        <v>3</v>
      </c>
      <c r="F2" t="s">
        <v>8</v>
      </c>
      <c r="I2">
        <v>53</v>
      </c>
    </row>
    <row r="3" spans="1:9" x14ac:dyDescent="0.25">
      <c r="A3" t="s">
        <v>6</v>
      </c>
      <c r="F3" t="s">
        <v>9</v>
      </c>
    </row>
    <row r="4" spans="1:9" x14ac:dyDescent="0.25">
      <c r="A4" t="s">
        <v>7</v>
      </c>
    </row>
  </sheetData>
  <pageMargins left="0.7" right="0.7" top="0.75" bottom="0.75" header="0.3" footer="0.3"/>
  <pageSetup paperSize="9" orientation="portrait" r:id="rId1"/>
  <headerFooter>
    <oddFooter>&amp;C&amp;1#&amp;"Calibri"&amp;12&amp;K0078D7OFFICIAL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25B4DCFA9690540A51E2039D7736E41" ma:contentTypeVersion="13" ma:contentTypeDescription="Create a new document." ma:contentTypeScope="" ma:versionID="101e8244b254e133396ffa59141c02f3">
  <xsd:schema xmlns:xsd="http://www.w3.org/2001/XMLSchema" xmlns:xs="http://www.w3.org/2001/XMLSchema" xmlns:p="http://schemas.microsoft.com/office/2006/metadata/properties" xmlns:ns3="872c7cf5-aa47-49bc-b6ed-9b8de890c5ee" xmlns:ns4="5c4988af-5cc6-4fe0-9356-9b4b7db21b1e" targetNamespace="http://schemas.microsoft.com/office/2006/metadata/properties" ma:root="true" ma:fieldsID="e2f5dd8d4dbad240d12cdd3049baef0f" ns3:_="" ns4:_="">
    <xsd:import namespace="872c7cf5-aa47-49bc-b6ed-9b8de890c5ee"/>
    <xsd:import namespace="5c4988af-5cc6-4fe0-9356-9b4b7db21b1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2c7cf5-aa47-49bc-b6ed-9b8de890c5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4988af-5cc6-4fe0-9356-9b4b7db21b1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74912C-2973-41A1-A784-24E69A6D9E0F}">
  <ds:schemaRefs>
    <ds:schemaRef ds:uri="http://schemas.microsoft.com/sharepoint/v3/contenttype/forms"/>
  </ds:schemaRefs>
</ds:datastoreItem>
</file>

<file path=customXml/itemProps2.xml><?xml version="1.0" encoding="utf-8"?>
<ds:datastoreItem xmlns:ds="http://schemas.openxmlformats.org/officeDocument/2006/customXml" ds:itemID="{F612F73A-ADC1-4944-A872-ECDC4AD2646A}">
  <ds:schemaRefs>
    <ds:schemaRef ds:uri="http://www.w3.org/XML/1998/namespace"/>
    <ds:schemaRef ds:uri="http://purl.org/dc/elements/1.1/"/>
    <ds:schemaRef ds:uri="http://schemas.microsoft.com/office/infopath/2007/PartnerControls"/>
    <ds:schemaRef ds:uri="5c4988af-5cc6-4fe0-9356-9b4b7db21b1e"/>
    <ds:schemaRef ds:uri="872c7cf5-aa47-49bc-b6ed-9b8de890c5ee"/>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8E4D0B83-5C62-47C3-A6A8-70B6DD345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2c7cf5-aa47-49bc-b6ed-9b8de890c5ee"/>
    <ds:schemaRef ds:uri="5c4988af-5cc6-4fe0-9356-9b4b7db21b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 calculator</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Hall</dc:creator>
  <cp:lastModifiedBy>Paul Kester</cp:lastModifiedBy>
  <dcterms:created xsi:type="dcterms:W3CDTF">2020-03-11T10:31:00Z</dcterms:created>
  <dcterms:modified xsi:type="dcterms:W3CDTF">2025-02-21T18:12:58Z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0x010100E25B4DCFA9690540A51E2039D7736E41</vt:lpwstr>
  </property>
  <property fmtid="{D5CDD505-2E9C-101B-9397-08002B2CF9AE}" pid="3" name="MSIP_Label_727fb50e-81d5-40a5-b712-4eff31972ce4_Enabled">
    <vt:lpwstr>True</vt:lpwstr>
  </property>
  <property fmtid="{D5CDD505-2E9C-101B-9397-08002B2CF9AE}" pid="4" name="MSIP_Label_727fb50e-81d5-40a5-b712-4eff31972ce4_SiteId">
    <vt:lpwstr>faa8e269-0811-4538-82e7-4d29009219bf</vt:lpwstr>
  </property>
  <property fmtid="{D5CDD505-2E9C-101B-9397-08002B2CF9AE}" pid="5" name="MSIP_Label_727fb50e-81d5-40a5-b712-4eff31972ce4_Owner">
    <vt:lpwstr>Rory.Evers-Lee@rsh.gov.uk</vt:lpwstr>
  </property>
  <property fmtid="{D5CDD505-2E9C-101B-9397-08002B2CF9AE}" pid="6" name="MSIP_Label_727fb50e-81d5-40a5-b712-4eff31972ce4_SetDate">
    <vt:lpwstr>2021-03-03T15:20:53.8620631Z</vt:lpwstr>
  </property>
  <property fmtid="{D5CDD505-2E9C-101B-9397-08002B2CF9AE}" pid="7" name="MSIP_Label_727fb50e-81d5-40a5-b712-4eff31972ce4_Name">
    <vt:lpwstr>Official</vt:lpwstr>
  </property>
  <property fmtid="{D5CDD505-2E9C-101B-9397-08002B2CF9AE}" pid="8" name="MSIP_Label_727fb50e-81d5-40a5-b712-4eff31972ce4_Application">
    <vt:lpwstr>Microsoft Azure Information Protection</vt:lpwstr>
  </property>
  <property fmtid="{D5CDD505-2E9C-101B-9397-08002B2CF9AE}" pid="9" name="MSIP_Label_727fb50e-81d5-40a5-b712-4eff31972ce4_ActionId">
    <vt:lpwstr>7fdf4220-1148-41c9-9444-8077bedcfe3c</vt:lpwstr>
  </property>
  <property fmtid="{D5CDD505-2E9C-101B-9397-08002B2CF9AE}" pid="10" name="MSIP_Label_727fb50e-81d5-40a5-b712-4eff31972ce4_Extended_MSFT_Method">
    <vt:lpwstr>Automatic</vt:lpwstr>
  </property>
  <property fmtid="{D5CDD505-2E9C-101B-9397-08002B2CF9AE}" pid="11" name="Sensitivity">
    <vt:lpwstr>Official</vt:lpwstr>
  </property>
</Properties>
</file>